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Дирекция\ФОНД\"/>
    </mc:Choice>
  </mc:AlternateContent>
  <bookViews>
    <workbookView xWindow="0" yWindow="0" windowWidth="16440" windowHeight="7650"/>
  </bookViews>
  <sheets>
    <sheet name="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75" i="1" l="1"/>
  <c r="C272" i="1"/>
  <c r="C271" i="1"/>
  <c r="C269" i="1" s="1"/>
  <c r="C265" i="1"/>
  <c r="C261" i="1"/>
  <c r="C259" i="1"/>
  <c r="C255" i="1"/>
  <c r="C254" i="1"/>
  <c r="C253" i="1" s="1"/>
  <c r="C251" i="1"/>
  <c r="C243" i="1"/>
  <c r="C235" i="1"/>
  <c r="C210" i="1"/>
  <c r="C148" i="1"/>
  <c r="C147" i="1" s="1"/>
  <c r="C129" i="1"/>
  <c r="C120" i="1"/>
  <c r="C95" i="1"/>
  <c r="C84" i="1"/>
  <c r="C83" i="1"/>
  <c r="C81" i="1"/>
  <c r="C74" i="1"/>
  <c r="C71" i="1"/>
  <c r="C69" i="1"/>
  <c r="C68" i="1"/>
  <c r="C66" i="1"/>
  <c r="C65" i="1"/>
  <c r="C61" i="1"/>
  <c r="C59" i="1"/>
  <c r="C58" i="1"/>
  <c r="C54" i="1"/>
  <c r="C52" i="1"/>
  <c r="C51" i="1"/>
  <c r="C49" i="1"/>
  <c r="C44" i="1"/>
  <c r="C40" i="1" s="1"/>
  <c r="C38" i="1"/>
  <c r="C25" i="1"/>
  <c r="C9" i="1"/>
  <c r="C23" i="1" l="1"/>
  <c r="C63" i="1"/>
  <c r="C7" i="1" s="1"/>
  <c r="C276" i="1" s="1"/>
</calcChain>
</file>

<file path=xl/sharedStrings.xml><?xml version="1.0" encoding="utf-8"?>
<sst xmlns="http://schemas.openxmlformats.org/spreadsheetml/2006/main" count="262" uniqueCount="262">
  <si>
    <t xml:space="preserve">                                                         Информация</t>
  </si>
  <si>
    <t xml:space="preserve">                    о поступлении и расходовании средств Целевого Фонда</t>
  </si>
  <si>
    <t xml:space="preserve">                               "IX Спортивные игры народов Якутии"</t>
  </si>
  <si>
    <t>ООО "Арыылаах"</t>
  </si>
  <si>
    <t>по QR-коду СБП</t>
  </si>
  <si>
    <t>Комиссия банка</t>
  </si>
  <si>
    <t>Исполнительный директор:</t>
  </si>
  <si>
    <t>А.С.Яковлева</t>
  </si>
  <si>
    <t>ИП Николаева Евдокия Васильевна</t>
  </si>
  <si>
    <t>ИП До Мира Владимировна</t>
  </si>
  <si>
    <t>ГБПОУ РС(Я) "Нюрбинский техникум"</t>
  </si>
  <si>
    <t xml:space="preserve">Семья Дьэргэстэй с.Антоновка </t>
  </si>
  <si>
    <t>Васильев Анатолий Михайлович ветврач, житель с.Сюля</t>
  </si>
  <si>
    <t>Васильева Нина Алексеевна</t>
  </si>
  <si>
    <t>Администрация СП "Хорулинский наслег"</t>
  </si>
  <si>
    <t>руб.</t>
  </si>
  <si>
    <t>Поступило:</t>
  </si>
  <si>
    <t>в том числе от:</t>
  </si>
  <si>
    <t xml:space="preserve">   Предпринимателей: </t>
  </si>
  <si>
    <t>ИП Григорьева Евгения Николаевна "Бэлэм ас"</t>
  </si>
  <si>
    <t>ИП Румянцева Ольга Владимировна "Татыйыына"</t>
  </si>
  <si>
    <t>ИП Михайлова Наталья Никифоровна "Сата"</t>
  </si>
  <si>
    <t>ИП Степанова Людмила Леонидовна</t>
  </si>
  <si>
    <t>ИП Скобелева Галина Владимировна, парикм. "Лилия"</t>
  </si>
  <si>
    <t>ИП Федоров Ярослав Юрьевич "Сити-Строй"</t>
  </si>
  <si>
    <t>ИП Елеусизов Юрий Багкалиевич</t>
  </si>
  <si>
    <t>ИП Васильев Альберт Иванович</t>
  </si>
  <si>
    <t>ИП Антонов Петр Иванович "Крепеж"</t>
  </si>
  <si>
    <t xml:space="preserve">   Организаций:</t>
  </si>
  <si>
    <t>ООО СК "Сэттэ"</t>
  </si>
  <si>
    <t>ООО АМК "Строймонтаж"</t>
  </si>
  <si>
    <t>ООО МК "Яннамед"</t>
  </si>
  <si>
    <t>ООО "Сулус Тревел"</t>
  </si>
  <si>
    <t>ООО Фирма "Сахамедсервис"</t>
  </si>
  <si>
    <t>АО НИК "Айар"</t>
  </si>
  <si>
    <t xml:space="preserve">ООО "Экологические системы Якутии" </t>
  </si>
  <si>
    <t>ООО "Региональное развитие"</t>
  </si>
  <si>
    <t>Нюрбинский участок филиала "Коммунтеплосбыт"</t>
  </si>
  <si>
    <t>филиал "Аэронавигация Северо-восточной сибири"</t>
  </si>
  <si>
    <t>ГКП РС (Я) "Якутский скот", Аканинский филиал</t>
  </si>
  <si>
    <t>НФ ГУП ЖКХ РС (Я)</t>
  </si>
  <si>
    <t>АО "Кировский угольный разрез"</t>
  </si>
  <si>
    <t>СППК "Илгэ" (Байар Ас)</t>
  </si>
  <si>
    <t xml:space="preserve">  Республиканских бюджетных учреждений:</t>
  </si>
  <si>
    <t>ГКУ РС (Я) "Нюрбинское управление социальной защиты населения и труда"</t>
  </si>
  <si>
    <t>ГБУ РС (Я) "Служба спасения" РС(Я)</t>
  </si>
  <si>
    <t>ГКУ РС (Я) "Нюрбинское лесничество"</t>
  </si>
  <si>
    <t>ГБУ "Управление ветеринарии с ВИЛ Нюрбинского района"</t>
  </si>
  <si>
    <t>Нюрбинский межулусный комплексный центр помощи семье и детям</t>
  </si>
  <si>
    <t>Клиентская служба Социального фонда России  в Нюрбинском районе</t>
  </si>
  <si>
    <t>ГБУ РС (Я) "Нюрбинский межулусный дом-интернат для престарелых и инвалидов им.В.А.Петровой"</t>
  </si>
  <si>
    <t>ГБУ РС(Я) "Нюрбинская центральная районная больница"</t>
  </si>
  <si>
    <t xml:space="preserve">  Бюджетных учреждений Нюрбинского района:</t>
  </si>
  <si>
    <t>Управление финансов Нюрбинского района</t>
  </si>
  <si>
    <t>КСП</t>
  </si>
  <si>
    <t>МКУ "УФКиС"</t>
  </si>
  <si>
    <t>МБУ ДО "ДЮСШ"</t>
  </si>
  <si>
    <t>МКУ "Департамент культуры и молодежной политики"</t>
  </si>
  <si>
    <t>МБУ "Музей дружбы народов им.К.Д.Уткина"</t>
  </si>
  <si>
    <t>МКУ "МЦБС"</t>
  </si>
  <si>
    <t>МБУ ДО "Нюрбинская детская школа искусств"</t>
  </si>
  <si>
    <t>МКУ "ЦБ НР"</t>
  </si>
  <si>
    <t xml:space="preserve">   Учреждений образования:</t>
  </si>
  <si>
    <t>МБОУ "Чаппандинская СОШ им.С.П.Алексеева-Босуут"</t>
  </si>
  <si>
    <t>МБОУ "Антоновская СОШ им. Н.Н. Чусовского"</t>
  </si>
  <si>
    <t>МБОУ "НСОШ №2 им.М.С.Егорова"</t>
  </si>
  <si>
    <t>МБОУ "Малыкайская СОШ им.М.В.Мегежекского"</t>
  </si>
  <si>
    <t>МБОУ "НТЛ" им.А.Н.Чусовского</t>
  </si>
  <si>
    <t>МБОУ "Мальжагарская СОШ им.В.И.Максимова"</t>
  </si>
  <si>
    <t>МБОУ "Хорулинская СОШ им.Е.К.Федорова"</t>
  </si>
  <si>
    <t>МАУ ДО "ЦТИТ"</t>
  </si>
  <si>
    <t>5 городских школ</t>
  </si>
  <si>
    <t xml:space="preserve">   Депутатов:</t>
  </si>
  <si>
    <t>Балакшин Георгий Русланович</t>
  </si>
  <si>
    <t>Прокопьев Владимир Михайлович</t>
  </si>
  <si>
    <t>Николаев Юрий Михайлович</t>
  </si>
  <si>
    <t>Григорьева Антонина Афанасьевна</t>
  </si>
  <si>
    <t>Депутаты Горсовета ГП "Город Нюрба"</t>
  </si>
  <si>
    <t xml:space="preserve">  Администраций СП, глав поселений:</t>
  </si>
  <si>
    <t>Николаева Мария Пудовна, глава Едейского наслега</t>
  </si>
  <si>
    <t>Администрация СП "Мархинский наслег"</t>
  </si>
  <si>
    <t xml:space="preserve">Администрация СП "Кангаласский наслег" </t>
  </si>
  <si>
    <t>Администрация СП "Чаппандинский наслег"</t>
  </si>
  <si>
    <t>Администрация СП "Нюрбачанский наслег"</t>
  </si>
  <si>
    <t>Администрация СП "Дикимдинский наслег"</t>
  </si>
  <si>
    <t>Администрация СП "Жарханский наслег"</t>
  </si>
  <si>
    <t xml:space="preserve">Администрация СП "Аканинский наслег" </t>
  </si>
  <si>
    <t>МБУ ДНТ "Айыы Тайбыт" с.Сюля</t>
  </si>
  <si>
    <t>МБУ ДНТ "Алгыс" с. Маар</t>
  </si>
  <si>
    <t>МБУ ДНТ "Кэскил"</t>
  </si>
  <si>
    <t xml:space="preserve">  Обществ:</t>
  </si>
  <si>
    <t>Юные футболисты</t>
  </si>
  <si>
    <t>Сообщество земляков "Куох Ньурба" Усть-Алданского района, Мигалкина Ольга Дмитриевна</t>
  </si>
  <si>
    <t>Земляки с Горного района</t>
  </si>
  <si>
    <t>Землячество Дикимдинского наслега</t>
  </si>
  <si>
    <t>Ленинский комсомол 1970-1980гг</t>
  </si>
  <si>
    <t>Землячество Едейского наслега</t>
  </si>
  <si>
    <t>КПРФ, Кардашевская Татьяна Георгиевна</t>
  </si>
  <si>
    <t>Дьулуур туелбэ, Антоновка</t>
  </si>
  <si>
    <t>Алгыс эбээлэр, Антоновка</t>
  </si>
  <si>
    <t>Ветераны совхоза "Сюлинский", "Нюрбинский"</t>
  </si>
  <si>
    <t>Кыталыктаах туэлбэ, Антоновка</t>
  </si>
  <si>
    <t>Ассоциация ветеранов боевых действий Нюрбинского района</t>
  </si>
  <si>
    <t>Фитнес Аэробика</t>
  </si>
  <si>
    <t>"Ньурба ньургуьуннара", жены участников СВО</t>
  </si>
  <si>
    <t>Волейболистки Нюрбы</t>
  </si>
  <si>
    <t>Спикеры цветочного марафона "Цветущая Нюрба"</t>
  </si>
  <si>
    <t>Внедорожный клуб "Легион" Нюрба</t>
  </si>
  <si>
    <t>Женсовет с.Антоновка</t>
  </si>
  <si>
    <t>Город женщин</t>
  </si>
  <si>
    <t>Швейный цех "КомусКэл"</t>
  </si>
  <si>
    <t>Женский клуб "Айли"</t>
  </si>
  <si>
    <t>Футбольная команда Тюмюкского наслега</t>
  </si>
  <si>
    <t>"Ытык Субэ" Нюрбинского района</t>
  </si>
  <si>
    <t xml:space="preserve">  Выпусков:</t>
  </si>
  <si>
    <t>Выпуск Хорулинской школы 1981г.</t>
  </si>
  <si>
    <t xml:space="preserve">Выпуск Малыкайской школы 1976г. </t>
  </si>
  <si>
    <t>Выпуск Малыкайской школы 1978г.</t>
  </si>
  <si>
    <t>Выпуск-1985</t>
  </si>
  <si>
    <t>Выпуск Чаппандинской школы 1975г.</t>
  </si>
  <si>
    <t xml:space="preserve">  Семей:</t>
  </si>
  <si>
    <t>Дети Григорьевой Анны Афанасьевны г.Якутск</t>
  </si>
  <si>
    <t>Семья Яковлевых Дарьи Федоровны и Дмитрия Николаевича с.Маар</t>
  </si>
  <si>
    <t>Семья Хамаа, Александров Артем Александрович</t>
  </si>
  <si>
    <t>Семья Тихоновых Степана Никитича и Варвары Давыдовны.Нюрбачан</t>
  </si>
  <si>
    <t>Семья Игнатьевых, Москва</t>
  </si>
  <si>
    <t>Семья Пахомовых Тимура Иннокентьевича, Антоновка</t>
  </si>
  <si>
    <t>Семья Нехоруковых Михаила Захаровича</t>
  </si>
  <si>
    <t>Семья Рустама Кириллина</t>
  </si>
  <si>
    <t>Семья Герасимовых Ильи Вячеславовича</t>
  </si>
  <si>
    <t>Семья Васильева Александра Афанасьевича</t>
  </si>
  <si>
    <t>Семья Андреева Арсена Александровича, Таркаи</t>
  </si>
  <si>
    <t>Таюрская Александра Меркурьевна, Иванов Семен Андреевич</t>
  </si>
  <si>
    <t>внуки Титова Германа Серафимовича: Потапова Валерия, Татаринов Андрей, Егоров Николай</t>
  </si>
  <si>
    <t>Семья Степанова Валерия Гаврильевича</t>
  </si>
  <si>
    <t>Семья Протопоповых Айталина Валерьевна</t>
  </si>
  <si>
    <t xml:space="preserve">   Населения:</t>
  </si>
  <si>
    <t>Тимофеев Николай Николаевич житель с.Маар</t>
  </si>
  <si>
    <t>Иванова Раиса Алексеевна жительница с.Сюля</t>
  </si>
  <si>
    <t>Иванова Ефросинья Прокопьевна (СФР)</t>
  </si>
  <si>
    <t>Николаева Оксана Ивановна (СФР)</t>
  </si>
  <si>
    <t>Аланныров Артем Николаевич (СФР)</t>
  </si>
  <si>
    <t>Степанова Марина Руслановна (СФР)</t>
  </si>
  <si>
    <t>Расторгуева Наталья Семеновна (СФР)</t>
  </si>
  <si>
    <t>Никифорова Инга Ивановна (СФР)</t>
  </si>
  <si>
    <t>Моисеева Ольга Михайловна (работник МРИ ФНС)</t>
  </si>
  <si>
    <t>Саввинова Татьяна Николаевна (Нотариус)</t>
  </si>
  <si>
    <t>Саввинов Аркадий Филиппович, г.Якутск</t>
  </si>
  <si>
    <t>Ильина Пелагея Прокопьевна (Улан-Удэ)</t>
  </si>
  <si>
    <t xml:space="preserve">Иванов Юрий Наумович </t>
  </si>
  <si>
    <t>Игнатьева Саргылана Семеновна</t>
  </si>
  <si>
    <t>Степанова Сандара Степановна</t>
  </si>
  <si>
    <t>Васильева Галина Георгиевна</t>
  </si>
  <si>
    <t>Иванов Василий Николаевич</t>
  </si>
  <si>
    <t>Никитина Валентина Ивановна</t>
  </si>
  <si>
    <t>Афанасьева Светлана Семеновна</t>
  </si>
  <si>
    <t>Павлов Владимир Алексеевич</t>
  </si>
  <si>
    <t>Афанасьева Анисия Ивановна</t>
  </si>
  <si>
    <t>Егорова Ангелина Алексеевна</t>
  </si>
  <si>
    <t>Михайлов Василий Николаевич</t>
  </si>
  <si>
    <t>Кушкирин Иван Николаевич</t>
  </si>
  <si>
    <t>Осипов Степан Викторович</t>
  </si>
  <si>
    <t>Евсеев Роман Борисович</t>
  </si>
  <si>
    <t>Богомолова Арабелла Николаевна</t>
  </si>
  <si>
    <t>Осипова Татьяна Викторовна</t>
  </si>
  <si>
    <t>Николаева Наталья Ивановна</t>
  </si>
  <si>
    <t>Филиппова Елена Николаевна</t>
  </si>
  <si>
    <t>Васильев Георгий Романович</t>
  </si>
  <si>
    <t>Васильева Лира Дмитриевна</t>
  </si>
  <si>
    <t>Иванов Георгий Иванович</t>
  </si>
  <si>
    <t>Джупусов Эркин Асылбекович</t>
  </si>
  <si>
    <t>Боянова Лидия Семеновна</t>
  </si>
  <si>
    <t>Татаринов Аркадий Никитич</t>
  </si>
  <si>
    <t>Саввинова Маргарита Дмитриевна</t>
  </si>
  <si>
    <t>Алексеев Анатолий Николаевич</t>
  </si>
  <si>
    <t>Дьячковская Елена Валентиновна</t>
  </si>
  <si>
    <t>Ермолаева Светлана Ивановна</t>
  </si>
  <si>
    <t>Афанасьев Родион Эдуардович</t>
  </si>
  <si>
    <t>Курсимов Дьулустаан Григорьевич</t>
  </si>
  <si>
    <t>Иванов Аркадий Захарпович</t>
  </si>
  <si>
    <t>Иванова Парасковья Михайловна</t>
  </si>
  <si>
    <t>Егорова Сардана Прокопьевна</t>
  </si>
  <si>
    <t>Филиппова Елизавета Степановна</t>
  </si>
  <si>
    <t>Терентьева Люция Элляева</t>
  </si>
  <si>
    <t>Иннокентьева Евгения Степановна</t>
  </si>
  <si>
    <t>Потапов Василий Корнилович</t>
  </si>
  <si>
    <t>Иванов Александр Артемович</t>
  </si>
  <si>
    <t>Иванова Элена Олеговна</t>
  </si>
  <si>
    <t>Никифорова ЛюбовьГаврильевна</t>
  </si>
  <si>
    <t>Кириллина Валентина Васильевна</t>
  </si>
  <si>
    <t>Андреева Евдокия Степановна</t>
  </si>
  <si>
    <t>Иннокентьев Евгений Николаевич</t>
  </si>
  <si>
    <t>Елизарова Светлана Сергеевна</t>
  </si>
  <si>
    <t>Канаева Федора Васильевна</t>
  </si>
  <si>
    <t>Торохов Владимир Прокопьевич</t>
  </si>
  <si>
    <t>Васильев Петр Алексеевич</t>
  </si>
  <si>
    <t>Саввинова Светлана Никитична</t>
  </si>
  <si>
    <t>Неизвестные</t>
  </si>
  <si>
    <t>Егорова Варвара Ивановна, пенсионер</t>
  </si>
  <si>
    <t>Матросов Александр Егорович, 2 класс</t>
  </si>
  <si>
    <t>Тимофеев Владимир Николаевич, 3 класс</t>
  </si>
  <si>
    <t>Антонова Ирина Валерьевна с.Антоновка</t>
  </si>
  <si>
    <t xml:space="preserve">Камилов Тимирхан Эмилевич 5 класс </t>
  </si>
  <si>
    <t>Винокурова Антонина Семеновна 10 класс</t>
  </si>
  <si>
    <t>Данилов Андрей Семенович, пенсионер</t>
  </si>
  <si>
    <t>Ивановы Юлиана 7 лет, Эрсан 11 лет</t>
  </si>
  <si>
    <t>Васильев Борис Алексеевич, 10 класс</t>
  </si>
  <si>
    <t>Васильев Алексей Борисович</t>
  </si>
  <si>
    <t>Давыдова Светлана Николаевна</t>
  </si>
  <si>
    <t>Жители села Едей</t>
  </si>
  <si>
    <t xml:space="preserve">Николаев Юрий Кузьмич, Едей </t>
  </si>
  <si>
    <t>Копылова Анастасия Николаевна, Антоновка</t>
  </si>
  <si>
    <t>Николаев Юрий Афанасьевич</t>
  </si>
  <si>
    <t>Жители НДИПИ</t>
  </si>
  <si>
    <t>Максимов Святослав Степанович</t>
  </si>
  <si>
    <t>Мухоплева Беатриса, 8 лет</t>
  </si>
  <si>
    <t>Мухоплева София, 10 лет</t>
  </si>
  <si>
    <t>Афанасьева Тамара Михайловна</t>
  </si>
  <si>
    <t>Монастырев Гаврил Петрович</t>
  </si>
  <si>
    <t>Федоров Саян Вячеславович, 12 лет</t>
  </si>
  <si>
    <t>Федоров Андрей Егорович</t>
  </si>
  <si>
    <t xml:space="preserve">  Проведения мероприятий:</t>
  </si>
  <si>
    <t>МБУ ДНТ "Айар Киин" (Конкурс патриотической песни)</t>
  </si>
  <si>
    <t>Администрация СП "Мархинский наслег" (Молодежный форум)</t>
  </si>
  <si>
    <t>МБУ НКЦ "Айыы Тайбыт" (Концерт талантов наслега)</t>
  </si>
  <si>
    <t>ООО Театр эстрады "Саха концерт" (продажа билетов ЦСП "Триумф"</t>
  </si>
  <si>
    <t>МБДОУ д/с "Сардана" с.Малыкай (Спортивная игра "Сардана оонньуулара")</t>
  </si>
  <si>
    <t>Дирекция IX СИН (Турнир по дартсу и играм городки для людей пожилого возраста)</t>
  </si>
  <si>
    <t xml:space="preserve">   Эстрадных певцов:</t>
  </si>
  <si>
    <t>Далаана</t>
  </si>
  <si>
    <t>Саарын</t>
  </si>
  <si>
    <t>Виталий Горохов</t>
  </si>
  <si>
    <t>Сардана Осипова</t>
  </si>
  <si>
    <t>Ариан Свинобоев</t>
  </si>
  <si>
    <t xml:space="preserve">   Руководителей Администрации района и муниципальных учреждений, глав СП</t>
  </si>
  <si>
    <t>Израсходовано:</t>
  </si>
  <si>
    <t>Проведение мероприятия "Ньурбалар тумсэр туьулгэлэрэ" в ЦСП "Триумф г.Якутск</t>
  </si>
  <si>
    <t>Изготовление атрибутики</t>
  </si>
  <si>
    <t>ИП Васильев Эдуард Альбертович изготовление боди-стенда</t>
  </si>
  <si>
    <t>ИП Корнилов Альберт Николаевич изготовление флагов (15*22-100шт;135*90-10шт;180*110-1шт.)</t>
  </si>
  <si>
    <t>ООО "Ойуу" баннер с люверсами 2шт, пакет пвд 50шт.</t>
  </si>
  <si>
    <t>Телемарафон "1 год до начала IX СИН" 07.07.26г.</t>
  </si>
  <si>
    <t>ИП Александровский Г.Г. изготовление металлоконструкции табло обратного отсчета г.Якутск</t>
  </si>
  <si>
    <t>ИП Васильев Э.А. стенд с табло обратного отсчета г.Нюрба</t>
  </si>
  <si>
    <t>ИП Григорьев Д.Д.электротовары для установки табло</t>
  </si>
  <si>
    <t>ИП Софронов Сергей Иванович печать на сетке баннере Парус</t>
  </si>
  <si>
    <t>Награды и поощрения спонсоров</t>
  </si>
  <si>
    <t>ИП Васильев Э.А изготовление табличек для вручения магазинам-спонсорам</t>
  </si>
  <si>
    <t>ООО "Саха-Стиль" нагрудные знаки "Меценат I,II,III степени" с упаковкой 90шт.</t>
  </si>
  <si>
    <t>ИП Петрова Мария Трофимовна удостоверения к нагрудным знакам 90 шт.</t>
  </si>
  <si>
    <t>Строительные работы "Спортивно-стрелкового комплекса" в с.Нюрбачан</t>
  </si>
  <si>
    <t xml:space="preserve">ИП Михайлова Н.Н."Сата" краски,кисти </t>
  </si>
  <si>
    <t xml:space="preserve">ИП Афанасьева Раиса Ионовна подрядные работы </t>
  </si>
  <si>
    <t>Выпуск-1983</t>
  </si>
  <si>
    <t xml:space="preserve">                                  за период с 03.12.2025г. по 03.09.2026г.</t>
  </si>
  <si>
    <t>ИП Егорова Елена Васильевна ТД "Лена"</t>
  </si>
  <si>
    <t>Департамент сельского хозяйства Нюрбинского района</t>
  </si>
  <si>
    <t>Выпускники 1983г. участники Республиканского мероприятия "Нюрба-Тур 83"</t>
  </si>
  <si>
    <t>ГБПОУ РС (Я) "Нюрбинский техникум"</t>
  </si>
  <si>
    <t>Аллея спортивной славы</t>
  </si>
  <si>
    <t>ИП Матвеева Мария Алексеевна разработка Дизайн-проекта</t>
  </si>
  <si>
    <t>Остаток средств  03.09.2026г.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</si>
</sst>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2" xfId="0" applyFont="1" applyBorder="1"/>
    <xf numFmtId="0" fontId="3" fillId="0" borderId="3" xfId="0" applyFont="1" applyBorder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4" fillId="0" borderId="1" xfId="0" applyFont="1" applyBorder="1"/>
    <xf numFmtId="0" fontId="4" fillId="0" borderId="4" xfId="0" applyFont="1" applyFill="1" applyBorder="1" applyAlignment="1">
      <alignment wrapText="1"/>
    </xf>
    <xf numFmtId="0" fontId="4" fillId="0" borderId="0" xfId="0" applyFont="1"/>
    <xf numFmtId="0" fontId="3" fillId="2" borderId="1" xfId="0" applyFont="1" applyFill="1" applyBorder="1" applyAlignment="1">
      <alignment horizontal="left"/>
    </xf>
    <xf numFmtId="0" fontId="3" fillId="0" borderId="5" xfId="0" applyFont="1" applyBorder="1"/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3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3" fillId="0" borderId="2" xfId="0" applyFont="1" applyBorder="1"/>
    <xf numFmtId="0" fontId="3" fillId="0" borderId="0" xfId="0" applyFont="1" applyAlignment="1">
      <alignment horizontal="center"/>
    </xf>
    <xf numFmtId="4" fontId="2" fillId="0" borderId="6" xfId="0" applyNumberFormat="1" applyFont="1" applyBorder="1"/>
    <xf numFmtId="0" fontId="3" fillId="0" borderId="7" xfId="0" applyFont="1" applyBorder="1"/>
    <xf numFmtId="0" fontId="2" fillId="0" borderId="8" xfId="0" applyFont="1" applyBorder="1"/>
    <xf numFmtId="0" fontId="3" fillId="0" borderId="8" xfId="0" applyFont="1" applyBorder="1"/>
    <xf numFmtId="164" fontId="3" fillId="3" borderId="8" xfId="1" applyNumberFormat="1" applyFont="1" applyFill="1" applyBorder="1" applyAlignment="1">
      <alignment horizontal="center" vertical="center"/>
    </xf>
    <xf numFmtId="164" fontId="3" fillId="2" borderId="8" xfId="1" applyNumberFormat="1" applyFont="1" applyFill="1" applyBorder="1" applyAlignment="1">
      <alignment horizontal="center" vertical="center"/>
    </xf>
    <xf numFmtId="0" fontId="3" fillId="2" borderId="8" xfId="0" applyFont="1" applyFill="1" applyBorder="1"/>
    <xf numFmtId="3" fontId="2" fillId="0" borderId="8" xfId="0" applyNumberFormat="1" applyFont="1" applyBorder="1"/>
    <xf numFmtId="3" fontId="3" fillId="4" borderId="8" xfId="0" applyNumberFormat="1" applyFont="1" applyFill="1" applyBorder="1"/>
    <xf numFmtId="0" fontId="3" fillId="4" borderId="8" xfId="0" applyFont="1" applyFill="1" applyBorder="1"/>
    <xf numFmtId="4" fontId="3" fillId="4" borderId="8" xfId="0" applyNumberFormat="1" applyFont="1" applyFill="1" applyBorder="1"/>
    <xf numFmtId="164" fontId="3" fillId="3" borderId="8" xfId="1" applyNumberFormat="1" applyFont="1" applyFill="1" applyBorder="1" applyAlignment="1"/>
    <xf numFmtId="0" fontId="3" fillId="0" borderId="9" xfId="0" applyFont="1" applyBorder="1"/>
    <xf numFmtId="0" fontId="2" fillId="0" borderId="6" xfId="0" applyFont="1" applyBorder="1"/>
    <xf numFmtId="0" fontId="4" fillId="0" borderId="7" xfId="0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88"/>
  <sheetViews>
    <sheetView tabSelected="1" topLeftCell="A245" workbookViewId="0">
      <selection activeCell="C253" sqref="C253"/>
    </sheetView>
  </sheetViews>
  <sheetFormatPr defaultColWidth="9" defaultRowHeight="15.75" x14ac:dyDescent="0.25"/>
  <cols>
    <col min="1" max="1" width="5.140625" style="2" customWidth="1"/>
    <col min="2" max="2" width="60" style="2" customWidth="1"/>
    <col min="3" max="3" width="30.140625" style="2" customWidth="1"/>
    <col min="4" max="16384" width="9" style="2"/>
  </cols>
  <sheetData>
    <row r="2" spans="2:3" x14ac:dyDescent="0.25">
      <c r="B2" s="1" t="s">
        <v>0</v>
      </c>
      <c r="C2" s="1"/>
    </row>
    <row r="3" spans="2:3" x14ac:dyDescent="0.25">
      <c r="B3" s="1" t="s">
        <v>1</v>
      </c>
      <c r="C3" s="1"/>
    </row>
    <row r="4" spans="2:3" x14ac:dyDescent="0.25">
      <c r="B4" s="1" t="s">
        <v>2</v>
      </c>
      <c r="C4" s="1"/>
    </row>
    <row r="5" spans="2:3" x14ac:dyDescent="0.25">
      <c r="B5" s="1" t="s">
        <v>254</v>
      </c>
      <c r="C5" s="1"/>
    </row>
    <row r="6" spans="2:3" ht="16.5" thickBot="1" x14ac:dyDescent="0.3">
      <c r="C6" s="3" t="s">
        <v>15</v>
      </c>
    </row>
    <row r="7" spans="2:3" ht="16.5" thickBot="1" x14ac:dyDescent="0.3">
      <c r="B7" s="4" t="s">
        <v>16</v>
      </c>
      <c r="C7" s="22">
        <f>SUM(C9+C23+C40+C51+C63+C74+C81+C95+C120+C129+C147+C235+C243+C250+C251)</f>
        <v>10048443.850000001</v>
      </c>
    </row>
    <row r="8" spans="2:3" x14ac:dyDescent="0.25">
      <c r="B8" s="5" t="s">
        <v>17</v>
      </c>
      <c r="C8" s="23"/>
    </row>
    <row r="9" spans="2:3" x14ac:dyDescent="0.25">
      <c r="B9" s="6" t="s">
        <v>18</v>
      </c>
      <c r="C9" s="24">
        <f>SUM(C10:C21)</f>
        <v>610000</v>
      </c>
    </row>
    <row r="10" spans="2:3" x14ac:dyDescent="0.25">
      <c r="B10" s="7" t="s">
        <v>19</v>
      </c>
      <c r="C10" s="25">
        <v>50000</v>
      </c>
    </row>
    <row r="11" spans="2:3" ht="18" customHeight="1" x14ac:dyDescent="0.25">
      <c r="B11" s="7" t="s">
        <v>8</v>
      </c>
      <c r="C11" s="25">
        <v>5000</v>
      </c>
    </row>
    <row r="12" spans="2:3" x14ac:dyDescent="0.25">
      <c r="B12" s="8" t="s">
        <v>9</v>
      </c>
      <c r="C12" s="25">
        <v>60000</v>
      </c>
    </row>
    <row r="13" spans="2:3" x14ac:dyDescent="0.25">
      <c r="B13" s="7" t="s">
        <v>20</v>
      </c>
      <c r="C13" s="25">
        <v>100000</v>
      </c>
    </row>
    <row r="14" spans="2:3" x14ac:dyDescent="0.25">
      <c r="B14" s="7" t="s">
        <v>21</v>
      </c>
      <c r="C14" s="25">
        <v>100000</v>
      </c>
    </row>
    <row r="15" spans="2:3" x14ac:dyDescent="0.25">
      <c r="B15" s="7" t="s">
        <v>22</v>
      </c>
      <c r="C15" s="25">
        <v>50000</v>
      </c>
    </row>
    <row r="16" spans="2:3" x14ac:dyDescent="0.25">
      <c r="B16" s="9" t="s">
        <v>23</v>
      </c>
      <c r="C16" s="26">
        <v>5000</v>
      </c>
    </row>
    <row r="17" spans="2:3" x14ac:dyDescent="0.25">
      <c r="B17" s="10" t="s">
        <v>24</v>
      </c>
      <c r="C17" s="26">
        <v>50000</v>
      </c>
    </row>
    <row r="18" spans="2:3" x14ac:dyDescent="0.25">
      <c r="B18" s="10" t="s">
        <v>25</v>
      </c>
      <c r="C18" s="26">
        <v>10000</v>
      </c>
    </row>
    <row r="19" spans="2:3" x14ac:dyDescent="0.25">
      <c r="B19" s="10" t="s">
        <v>26</v>
      </c>
      <c r="C19" s="26">
        <v>50000</v>
      </c>
    </row>
    <row r="20" spans="2:3" x14ac:dyDescent="0.25">
      <c r="B20" s="10" t="s">
        <v>27</v>
      </c>
      <c r="C20" s="26">
        <v>30000</v>
      </c>
    </row>
    <row r="21" spans="2:3" x14ac:dyDescent="0.25">
      <c r="B21" s="10" t="s">
        <v>255</v>
      </c>
      <c r="C21" s="27">
        <v>100000</v>
      </c>
    </row>
    <row r="22" spans="2:3" x14ac:dyDescent="0.25">
      <c r="B22" s="10"/>
      <c r="C22" s="27"/>
    </row>
    <row r="23" spans="2:3" x14ac:dyDescent="0.25">
      <c r="B23" s="11" t="s">
        <v>28</v>
      </c>
      <c r="C23" s="24">
        <f>SUM(C24:C38)</f>
        <v>2436000</v>
      </c>
    </row>
    <row r="24" spans="2:3" x14ac:dyDescent="0.25">
      <c r="B24" s="8" t="s">
        <v>29</v>
      </c>
      <c r="C24" s="25">
        <v>300000</v>
      </c>
    </row>
    <row r="25" spans="2:3" x14ac:dyDescent="0.25">
      <c r="B25" s="7" t="s">
        <v>3</v>
      </c>
      <c r="C25" s="25">
        <f>100000+100000+100000+100000</f>
        <v>400000</v>
      </c>
    </row>
    <row r="26" spans="2:3" x14ac:dyDescent="0.25">
      <c r="B26" s="7" t="s">
        <v>30</v>
      </c>
      <c r="C26" s="25">
        <v>70000</v>
      </c>
    </row>
    <row r="27" spans="2:3" x14ac:dyDescent="0.25">
      <c r="B27" s="7" t="s">
        <v>31</v>
      </c>
      <c r="C27" s="25">
        <v>100000</v>
      </c>
    </row>
    <row r="28" spans="2:3" x14ac:dyDescent="0.25">
      <c r="B28" s="7" t="s">
        <v>32</v>
      </c>
      <c r="C28" s="25">
        <v>100000</v>
      </c>
    </row>
    <row r="29" spans="2:3" x14ac:dyDescent="0.25">
      <c r="B29" s="7" t="s">
        <v>33</v>
      </c>
      <c r="C29" s="25">
        <v>200000</v>
      </c>
    </row>
    <row r="30" spans="2:3" x14ac:dyDescent="0.25">
      <c r="B30" s="8" t="s">
        <v>34</v>
      </c>
      <c r="C30" s="25">
        <v>100000</v>
      </c>
    </row>
    <row r="31" spans="2:3" x14ac:dyDescent="0.25">
      <c r="B31" s="7" t="s">
        <v>35</v>
      </c>
      <c r="C31" s="25">
        <v>50000</v>
      </c>
    </row>
    <row r="32" spans="2:3" x14ac:dyDescent="0.25">
      <c r="B32" s="7" t="s">
        <v>36</v>
      </c>
      <c r="C32" s="25">
        <v>1000000</v>
      </c>
    </row>
    <row r="33" spans="2:3" x14ac:dyDescent="0.25">
      <c r="B33" s="10" t="s">
        <v>37</v>
      </c>
      <c r="C33" s="26">
        <v>10000</v>
      </c>
    </row>
    <row r="34" spans="2:3" x14ac:dyDescent="0.25">
      <c r="B34" s="10" t="s">
        <v>38</v>
      </c>
      <c r="C34" s="26">
        <v>15000</v>
      </c>
    </row>
    <row r="35" spans="2:3" x14ac:dyDescent="0.25">
      <c r="B35" s="10" t="s">
        <v>39</v>
      </c>
      <c r="C35" s="26">
        <v>6000</v>
      </c>
    </row>
    <row r="36" spans="2:3" x14ac:dyDescent="0.25">
      <c r="B36" s="10" t="s">
        <v>40</v>
      </c>
      <c r="C36" s="26">
        <v>25000</v>
      </c>
    </row>
    <row r="37" spans="2:3" x14ac:dyDescent="0.25">
      <c r="B37" s="10" t="s">
        <v>41</v>
      </c>
      <c r="C37" s="26">
        <v>30000</v>
      </c>
    </row>
    <row r="38" spans="2:3" x14ac:dyDescent="0.25">
      <c r="B38" s="10" t="s">
        <v>42</v>
      </c>
      <c r="C38" s="27">
        <f>20000+10000</f>
        <v>30000</v>
      </c>
    </row>
    <row r="39" spans="2:3" x14ac:dyDescent="0.25">
      <c r="B39" s="10"/>
      <c r="C39" s="27"/>
    </row>
    <row r="40" spans="2:3" x14ac:dyDescent="0.25">
      <c r="B40" s="6" t="s">
        <v>43</v>
      </c>
      <c r="C40" s="24">
        <f>SUM(C41:C49)</f>
        <v>1301876.5899999999</v>
      </c>
    </row>
    <row r="41" spans="2:3" ht="31.5" x14ac:dyDescent="0.25">
      <c r="B41" s="7" t="s">
        <v>44</v>
      </c>
      <c r="C41" s="25">
        <v>22000</v>
      </c>
    </row>
    <row r="42" spans="2:3" x14ac:dyDescent="0.25">
      <c r="B42" s="7" t="s">
        <v>45</v>
      </c>
      <c r="C42" s="25">
        <v>25464.47</v>
      </c>
    </row>
    <row r="43" spans="2:3" x14ac:dyDescent="0.25">
      <c r="B43" s="7" t="s">
        <v>46</v>
      </c>
      <c r="C43" s="25">
        <v>11500</v>
      </c>
    </row>
    <row r="44" spans="2:3" ht="31.5" x14ac:dyDescent="0.25">
      <c r="B44" s="7" t="s">
        <v>47</v>
      </c>
      <c r="C44" s="25">
        <f>4740.99+86.21+10098.69+25986.23</f>
        <v>40912.119999999995</v>
      </c>
    </row>
    <row r="45" spans="2:3" ht="31.5" x14ac:dyDescent="0.25">
      <c r="B45" s="7" t="s">
        <v>48</v>
      </c>
      <c r="C45" s="25">
        <v>102000</v>
      </c>
    </row>
    <row r="46" spans="2:3" ht="31.5" x14ac:dyDescent="0.25">
      <c r="B46" s="7" t="s">
        <v>49</v>
      </c>
      <c r="C46" s="25">
        <v>15000</v>
      </c>
    </row>
    <row r="47" spans="2:3" x14ac:dyDescent="0.25">
      <c r="B47" s="7" t="s">
        <v>10</v>
      </c>
      <c r="C47" s="25">
        <v>69000</v>
      </c>
    </row>
    <row r="48" spans="2:3" ht="31.5" x14ac:dyDescent="0.25">
      <c r="B48" s="9" t="s">
        <v>50</v>
      </c>
      <c r="C48" s="26">
        <v>16000</v>
      </c>
    </row>
    <row r="49" spans="2:3" x14ac:dyDescent="0.25">
      <c r="B49" s="9" t="s">
        <v>51</v>
      </c>
      <c r="C49" s="27">
        <f>250264.46+547363.3+50459.21+26784.05+8090.83+60533.36+56504.79</f>
        <v>1000000</v>
      </c>
    </row>
    <row r="50" spans="2:3" x14ac:dyDescent="0.25">
      <c r="B50" s="10"/>
      <c r="C50" s="27"/>
    </row>
    <row r="51" spans="2:3" x14ac:dyDescent="0.25">
      <c r="B51" s="6" t="s">
        <v>52</v>
      </c>
      <c r="C51" s="24">
        <f>SUM(C52:C62)</f>
        <v>355459.98</v>
      </c>
    </row>
    <row r="52" spans="2:3" x14ac:dyDescent="0.25">
      <c r="B52" s="8" t="s">
        <v>53</v>
      </c>
      <c r="C52" s="28">
        <f>7000+45600</f>
        <v>52600</v>
      </c>
    </row>
    <row r="53" spans="2:3" x14ac:dyDescent="0.25">
      <c r="B53" s="8" t="s">
        <v>54</v>
      </c>
      <c r="C53" s="25">
        <v>11309.9</v>
      </c>
    </row>
    <row r="54" spans="2:3" x14ac:dyDescent="0.25">
      <c r="B54" s="7" t="s">
        <v>55</v>
      </c>
      <c r="C54" s="25">
        <f>16357.65+10582.43</f>
        <v>26940.080000000002</v>
      </c>
    </row>
    <row r="55" spans="2:3" x14ac:dyDescent="0.25">
      <c r="B55" s="7" t="s">
        <v>56</v>
      </c>
      <c r="C55" s="25">
        <v>34800</v>
      </c>
    </row>
    <row r="56" spans="2:3" x14ac:dyDescent="0.25">
      <c r="B56" s="10" t="s">
        <v>57</v>
      </c>
      <c r="C56" s="26">
        <v>20000</v>
      </c>
    </row>
    <row r="57" spans="2:3" x14ac:dyDescent="0.25">
      <c r="B57" s="10" t="s">
        <v>58</v>
      </c>
      <c r="C57" s="26">
        <v>9000</v>
      </c>
    </row>
    <row r="58" spans="2:3" x14ac:dyDescent="0.25">
      <c r="B58" s="10" t="s">
        <v>59</v>
      </c>
      <c r="C58" s="27">
        <f>9000+24000</f>
        <v>33000</v>
      </c>
    </row>
    <row r="59" spans="2:3" x14ac:dyDescent="0.25">
      <c r="B59" s="8" t="s">
        <v>60</v>
      </c>
      <c r="C59" s="28">
        <f>15000+40500</f>
        <v>55500</v>
      </c>
    </row>
    <row r="60" spans="2:3" x14ac:dyDescent="0.25">
      <c r="B60" s="7" t="s">
        <v>61</v>
      </c>
      <c r="C60" s="25">
        <v>71250</v>
      </c>
    </row>
    <row r="61" spans="2:3" x14ac:dyDescent="0.25">
      <c r="B61" s="7" t="s">
        <v>256</v>
      </c>
      <c r="C61" s="8">
        <f>44429.5-3369.5</f>
        <v>41060</v>
      </c>
    </row>
    <row r="62" spans="2:3" x14ac:dyDescent="0.25">
      <c r="B62" s="8"/>
      <c r="C62" s="8"/>
    </row>
    <row r="63" spans="2:3" x14ac:dyDescent="0.25">
      <c r="B63" s="11" t="s">
        <v>62</v>
      </c>
      <c r="C63" s="24">
        <f>SUM(C64:C72)</f>
        <v>574750</v>
      </c>
    </row>
    <row r="64" spans="2:3" x14ac:dyDescent="0.25">
      <c r="B64" s="8" t="s">
        <v>63</v>
      </c>
      <c r="C64" s="25">
        <v>25500</v>
      </c>
    </row>
    <row r="65" spans="2:3" x14ac:dyDescent="0.25">
      <c r="B65" s="7" t="s">
        <v>64</v>
      </c>
      <c r="C65" s="25">
        <f>76000+13000</f>
        <v>89000</v>
      </c>
    </row>
    <row r="66" spans="2:3" x14ac:dyDescent="0.25">
      <c r="B66" s="7" t="s">
        <v>65</v>
      </c>
      <c r="C66" s="25">
        <f>30500+4500+4500+30500</f>
        <v>70000</v>
      </c>
    </row>
    <row r="67" spans="2:3" x14ac:dyDescent="0.25">
      <c r="B67" s="7" t="s">
        <v>66</v>
      </c>
      <c r="C67" s="25">
        <v>60000</v>
      </c>
    </row>
    <row r="68" spans="2:3" x14ac:dyDescent="0.25">
      <c r="B68" s="7" t="s">
        <v>67</v>
      </c>
      <c r="C68" s="25">
        <f>95000+12000</f>
        <v>107000</v>
      </c>
    </row>
    <row r="69" spans="2:3" x14ac:dyDescent="0.25">
      <c r="B69" s="7" t="s">
        <v>68</v>
      </c>
      <c r="C69" s="25">
        <f>17000+17000</f>
        <v>34000</v>
      </c>
    </row>
    <row r="70" spans="2:3" x14ac:dyDescent="0.25">
      <c r="B70" s="7" t="s">
        <v>69</v>
      </c>
      <c r="C70" s="25">
        <v>72250</v>
      </c>
    </row>
    <row r="71" spans="2:3" x14ac:dyDescent="0.25">
      <c r="B71" s="7" t="s">
        <v>70</v>
      </c>
      <c r="C71" s="25">
        <f>34500+7500</f>
        <v>42000</v>
      </c>
    </row>
    <row r="72" spans="2:3" x14ac:dyDescent="0.25">
      <c r="B72" s="10" t="s">
        <v>71</v>
      </c>
      <c r="C72" s="26">
        <v>75000</v>
      </c>
    </row>
    <row r="73" spans="2:3" x14ac:dyDescent="0.25">
      <c r="B73" s="10"/>
      <c r="C73" s="27"/>
    </row>
    <row r="74" spans="2:3" x14ac:dyDescent="0.25">
      <c r="B74" s="6" t="s">
        <v>72</v>
      </c>
      <c r="C74" s="29">
        <f>SUM(C75:C79)</f>
        <v>150000</v>
      </c>
    </row>
    <row r="75" spans="2:3" x14ac:dyDescent="0.25">
      <c r="B75" s="8" t="s">
        <v>73</v>
      </c>
      <c r="C75" s="30">
        <v>50000</v>
      </c>
    </row>
    <row r="76" spans="2:3" x14ac:dyDescent="0.25">
      <c r="B76" s="8" t="s">
        <v>74</v>
      </c>
      <c r="C76" s="30">
        <v>50000</v>
      </c>
    </row>
    <row r="77" spans="2:3" x14ac:dyDescent="0.25">
      <c r="B77" s="8" t="s">
        <v>75</v>
      </c>
      <c r="C77" s="30">
        <v>25000</v>
      </c>
    </row>
    <row r="78" spans="2:3" x14ac:dyDescent="0.25">
      <c r="B78" s="8" t="s">
        <v>76</v>
      </c>
      <c r="C78" s="30">
        <v>10000</v>
      </c>
    </row>
    <row r="79" spans="2:3" x14ac:dyDescent="0.25">
      <c r="B79" s="7" t="s">
        <v>77</v>
      </c>
      <c r="C79" s="25">
        <v>15000</v>
      </c>
    </row>
    <row r="80" spans="2:3" x14ac:dyDescent="0.25">
      <c r="B80" s="7"/>
      <c r="C80" s="25"/>
    </row>
    <row r="81" spans="2:3" x14ac:dyDescent="0.25">
      <c r="B81" s="11" t="s">
        <v>78</v>
      </c>
      <c r="C81" s="24">
        <f>SUM(C82:C93)</f>
        <v>374618.45999999996</v>
      </c>
    </row>
    <row r="82" spans="2:3" x14ac:dyDescent="0.25">
      <c r="B82" s="8" t="s">
        <v>79</v>
      </c>
      <c r="C82" s="25">
        <v>100000</v>
      </c>
    </row>
    <row r="83" spans="2:3" x14ac:dyDescent="0.25">
      <c r="B83" s="8" t="s">
        <v>80</v>
      </c>
      <c r="C83" s="25">
        <f>1000+2400+700</f>
        <v>4100</v>
      </c>
    </row>
    <row r="84" spans="2:3" x14ac:dyDescent="0.25">
      <c r="B84" s="7" t="s">
        <v>14</v>
      </c>
      <c r="C84" s="28">
        <f>8663+5326+4661+7653.46+10000</f>
        <v>36303.46</v>
      </c>
    </row>
    <row r="85" spans="2:3" x14ac:dyDescent="0.25">
      <c r="B85" s="9" t="s">
        <v>81</v>
      </c>
      <c r="C85" s="26">
        <v>46000</v>
      </c>
    </row>
    <row r="86" spans="2:3" x14ac:dyDescent="0.25">
      <c r="B86" s="10" t="s">
        <v>82</v>
      </c>
      <c r="C86" s="26">
        <v>8500</v>
      </c>
    </row>
    <row r="87" spans="2:3" x14ac:dyDescent="0.25">
      <c r="B87" s="10" t="s">
        <v>83</v>
      </c>
      <c r="C87" s="26">
        <v>51500</v>
      </c>
    </row>
    <row r="88" spans="2:3" x14ac:dyDescent="0.25">
      <c r="B88" s="10" t="s">
        <v>84</v>
      </c>
      <c r="C88" s="26">
        <v>15000</v>
      </c>
    </row>
    <row r="89" spans="2:3" x14ac:dyDescent="0.25">
      <c r="B89" s="10" t="s">
        <v>85</v>
      </c>
      <c r="C89" s="26">
        <v>65000</v>
      </c>
    </row>
    <row r="90" spans="2:3" x14ac:dyDescent="0.25">
      <c r="B90" s="10" t="s">
        <v>86</v>
      </c>
      <c r="C90" s="26">
        <v>15000</v>
      </c>
    </row>
    <row r="91" spans="2:3" x14ac:dyDescent="0.25">
      <c r="B91" s="10" t="s">
        <v>87</v>
      </c>
      <c r="C91" s="26">
        <v>10000</v>
      </c>
    </row>
    <row r="92" spans="2:3" x14ac:dyDescent="0.25">
      <c r="B92" s="10" t="s">
        <v>88</v>
      </c>
      <c r="C92" s="26">
        <v>13500</v>
      </c>
    </row>
    <row r="93" spans="2:3" x14ac:dyDescent="0.25">
      <c r="B93" s="10" t="s">
        <v>89</v>
      </c>
      <c r="C93" s="27">
        <v>9715</v>
      </c>
    </row>
    <row r="94" spans="2:3" x14ac:dyDescent="0.25">
      <c r="B94" s="8"/>
      <c r="C94" s="25"/>
    </row>
    <row r="95" spans="2:3" x14ac:dyDescent="0.25">
      <c r="B95" s="12" t="s">
        <v>90</v>
      </c>
      <c r="C95" s="13">
        <f>SUM(C96:C118)</f>
        <v>383900</v>
      </c>
    </row>
    <row r="96" spans="2:3" x14ac:dyDescent="0.25">
      <c r="B96" s="7" t="s">
        <v>91</v>
      </c>
      <c r="C96" s="25">
        <v>9000</v>
      </c>
    </row>
    <row r="97" spans="2:3" ht="31.5" x14ac:dyDescent="0.25">
      <c r="B97" s="7" t="s">
        <v>92</v>
      </c>
      <c r="C97" s="25">
        <v>31000</v>
      </c>
    </row>
    <row r="98" spans="2:3" x14ac:dyDescent="0.25">
      <c r="B98" s="8" t="s">
        <v>93</v>
      </c>
      <c r="C98" s="31">
        <v>32600</v>
      </c>
    </row>
    <row r="99" spans="2:3" x14ac:dyDescent="0.25">
      <c r="B99" s="8" t="s">
        <v>94</v>
      </c>
      <c r="C99" s="31">
        <v>20000</v>
      </c>
    </row>
    <row r="100" spans="2:3" x14ac:dyDescent="0.25">
      <c r="B100" s="8" t="s">
        <v>95</v>
      </c>
      <c r="C100" s="31">
        <v>50000</v>
      </c>
    </row>
    <row r="101" spans="2:3" x14ac:dyDescent="0.25">
      <c r="B101" s="8" t="s">
        <v>96</v>
      </c>
      <c r="C101" s="31">
        <v>15000</v>
      </c>
    </row>
    <row r="102" spans="2:3" x14ac:dyDescent="0.25">
      <c r="B102" s="10" t="s">
        <v>97</v>
      </c>
      <c r="C102" s="26">
        <v>10000</v>
      </c>
    </row>
    <row r="103" spans="2:3" x14ac:dyDescent="0.25">
      <c r="B103" s="10" t="s">
        <v>98</v>
      </c>
      <c r="C103" s="26">
        <v>10300</v>
      </c>
    </row>
    <row r="104" spans="2:3" x14ac:dyDescent="0.25">
      <c r="B104" s="10" t="s">
        <v>99</v>
      </c>
      <c r="C104" s="26">
        <v>7000</v>
      </c>
    </row>
    <row r="105" spans="2:3" x14ac:dyDescent="0.25">
      <c r="B105" s="10" t="s">
        <v>100</v>
      </c>
      <c r="C105" s="26">
        <v>24000</v>
      </c>
    </row>
    <row r="106" spans="2:3" x14ac:dyDescent="0.25">
      <c r="B106" s="10" t="s">
        <v>101</v>
      </c>
      <c r="C106" s="26">
        <v>11500</v>
      </c>
    </row>
    <row r="107" spans="2:3" ht="31.5" x14ac:dyDescent="0.25">
      <c r="B107" s="9" t="s">
        <v>102</v>
      </c>
      <c r="C107" s="26">
        <v>6000</v>
      </c>
    </row>
    <row r="108" spans="2:3" x14ac:dyDescent="0.25">
      <c r="B108" s="10" t="s">
        <v>103</v>
      </c>
      <c r="C108" s="26">
        <v>25000</v>
      </c>
    </row>
    <row r="109" spans="2:3" x14ac:dyDescent="0.25">
      <c r="B109" s="9" t="s">
        <v>104</v>
      </c>
      <c r="C109" s="26">
        <v>6500</v>
      </c>
    </row>
    <row r="110" spans="2:3" x14ac:dyDescent="0.25">
      <c r="B110" s="10" t="s">
        <v>105</v>
      </c>
      <c r="C110" s="26">
        <v>9500</v>
      </c>
    </row>
    <row r="111" spans="2:3" x14ac:dyDescent="0.25">
      <c r="B111" s="9" t="s">
        <v>106</v>
      </c>
      <c r="C111" s="26">
        <v>18000</v>
      </c>
    </row>
    <row r="112" spans="2:3" x14ac:dyDescent="0.25">
      <c r="B112" s="10" t="s">
        <v>107</v>
      </c>
      <c r="C112" s="26">
        <v>15000</v>
      </c>
    </row>
    <row r="113" spans="2:3" x14ac:dyDescent="0.25">
      <c r="B113" s="10" t="s">
        <v>108</v>
      </c>
      <c r="C113" s="27">
        <v>3000</v>
      </c>
    </row>
    <row r="114" spans="2:3" x14ac:dyDescent="0.25">
      <c r="B114" s="10" t="s">
        <v>109</v>
      </c>
      <c r="C114" s="27">
        <v>5000</v>
      </c>
    </row>
    <row r="115" spans="2:3" x14ac:dyDescent="0.25">
      <c r="B115" s="10" t="s">
        <v>110</v>
      </c>
      <c r="C115" s="27">
        <v>7000</v>
      </c>
    </row>
    <row r="116" spans="2:3" x14ac:dyDescent="0.25">
      <c r="B116" s="10" t="s">
        <v>111</v>
      </c>
      <c r="C116" s="27">
        <v>10000</v>
      </c>
    </row>
    <row r="117" spans="2:3" x14ac:dyDescent="0.25">
      <c r="B117" s="10" t="s">
        <v>112</v>
      </c>
      <c r="C117" s="27">
        <v>28500</v>
      </c>
    </row>
    <row r="118" spans="2:3" x14ac:dyDescent="0.25">
      <c r="B118" s="10" t="s">
        <v>113</v>
      </c>
      <c r="C118" s="27">
        <v>30000</v>
      </c>
    </row>
    <row r="119" spans="2:3" x14ac:dyDescent="0.25">
      <c r="B119" s="10"/>
      <c r="C119" s="27"/>
    </row>
    <row r="120" spans="2:3" x14ac:dyDescent="0.25">
      <c r="B120" s="6" t="s">
        <v>114</v>
      </c>
      <c r="C120" s="24">
        <f>SUM(C121:C127)</f>
        <v>375000</v>
      </c>
    </row>
    <row r="121" spans="2:3" x14ac:dyDescent="0.25">
      <c r="B121" s="7" t="s">
        <v>115</v>
      </c>
      <c r="C121" s="25">
        <v>8000</v>
      </c>
    </row>
    <row r="122" spans="2:3" x14ac:dyDescent="0.25">
      <c r="B122" s="7" t="s">
        <v>116</v>
      </c>
      <c r="C122" s="25">
        <v>50000</v>
      </c>
    </row>
    <row r="123" spans="2:3" x14ac:dyDescent="0.25">
      <c r="B123" s="7" t="s">
        <v>117</v>
      </c>
      <c r="C123" s="25">
        <v>250000</v>
      </c>
    </row>
    <row r="124" spans="2:3" x14ac:dyDescent="0.25">
      <c r="B124" s="8" t="s">
        <v>118</v>
      </c>
      <c r="C124" s="31">
        <v>38000</v>
      </c>
    </row>
    <row r="125" spans="2:3" x14ac:dyDescent="0.25">
      <c r="B125" s="8" t="s">
        <v>119</v>
      </c>
      <c r="C125" s="31">
        <v>7000</v>
      </c>
    </row>
    <row r="126" spans="2:3" x14ac:dyDescent="0.25">
      <c r="B126" s="8" t="s">
        <v>253</v>
      </c>
      <c r="C126" s="8">
        <v>12000</v>
      </c>
    </row>
    <row r="127" spans="2:3" ht="31.5" x14ac:dyDescent="0.25">
      <c r="B127" s="7" t="s">
        <v>257</v>
      </c>
      <c r="C127" s="8">
        <v>10000</v>
      </c>
    </row>
    <row r="128" spans="2:3" x14ac:dyDescent="0.25">
      <c r="B128" s="8"/>
      <c r="C128" s="25"/>
    </row>
    <row r="129" spans="2:3" x14ac:dyDescent="0.25">
      <c r="B129" s="11" t="s">
        <v>120</v>
      </c>
      <c r="C129" s="24">
        <f>SUM(C130:C145)</f>
        <v>505000</v>
      </c>
    </row>
    <row r="130" spans="2:3" x14ac:dyDescent="0.25">
      <c r="B130" s="8" t="s">
        <v>121</v>
      </c>
      <c r="C130" s="25">
        <v>50000</v>
      </c>
    </row>
    <row r="131" spans="2:3" x14ac:dyDescent="0.25">
      <c r="B131" s="7" t="s">
        <v>11</v>
      </c>
      <c r="C131" s="25">
        <v>21000</v>
      </c>
    </row>
    <row r="132" spans="2:3" ht="31.5" x14ac:dyDescent="0.25">
      <c r="B132" s="7" t="s">
        <v>122</v>
      </c>
      <c r="C132" s="25">
        <v>200000</v>
      </c>
    </row>
    <row r="133" spans="2:3" x14ac:dyDescent="0.25">
      <c r="B133" s="7" t="s">
        <v>123</v>
      </c>
      <c r="C133" s="25">
        <v>42000</v>
      </c>
    </row>
    <row r="134" spans="2:3" ht="31.5" x14ac:dyDescent="0.25">
      <c r="B134" s="7" t="s">
        <v>124</v>
      </c>
      <c r="C134" s="32">
        <v>30000</v>
      </c>
    </row>
    <row r="135" spans="2:3" x14ac:dyDescent="0.25">
      <c r="B135" s="8" t="s">
        <v>125</v>
      </c>
      <c r="C135" s="31">
        <v>10000</v>
      </c>
    </row>
    <row r="136" spans="2:3" x14ac:dyDescent="0.25">
      <c r="B136" s="9" t="s">
        <v>126</v>
      </c>
      <c r="C136" s="26">
        <v>5000</v>
      </c>
    </row>
    <row r="137" spans="2:3" x14ac:dyDescent="0.25">
      <c r="B137" s="10" t="s">
        <v>127</v>
      </c>
      <c r="C137" s="26">
        <v>50000</v>
      </c>
    </row>
    <row r="138" spans="2:3" x14ac:dyDescent="0.25">
      <c r="B138" s="10" t="s">
        <v>128</v>
      </c>
      <c r="C138" s="26">
        <v>10000</v>
      </c>
    </row>
    <row r="139" spans="2:3" x14ac:dyDescent="0.25">
      <c r="B139" s="10" t="s">
        <v>129</v>
      </c>
      <c r="C139" s="26">
        <v>20000</v>
      </c>
    </row>
    <row r="140" spans="2:3" x14ac:dyDescent="0.25">
      <c r="B140" s="10" t="s">
        <v>130</v>
      </c>
      <c r="C140" s="26">
        <v>10000</v>
      </c>
    </row>
    <row r="141" spans="2:3" ht="18" customHeight="1" x14ac:dyDescent="0.25">
      <c r="B141" s="9" t="s">
        <v>131</v>
      </c>
      <c r="C141" s="26">
        <v>5000</v>
      </c>
    </row>
    <row r="142" spans="2:3" ht="31.5" x14ac:dyDescent="0.25">
      <c r="B142" s="9" t="s">
        <v>132</v>
      </c>
      <c r="C142" s="26">
        <v>30000</v>
      </c>
    </row>
    <row r="143" spans="2:3" ht="31.5" x14ac:dyDescent="0.25">
      <c r="B143" s="9" t="s">
        <v>133</v>
      </c>
      <c r="C143" s="26">
        <v>15000</v>
      </c>
    </row>
    <row r="144" spans="2:3" x14ac:dyDescent="0.25">
      <c r="B144" s="10" t="s">
        <v>134</v>
      </c>
      <c r="C144" s="27">
        <v>5000</v>
      </c>
    </row>
    <row r="145" spans="2:3" x14ac:dyDescent="0.25">
      <c r="B145" s="10" t="s">
        <v>135</v>
      </c>
      <c r="C145" s="27">
        <v>2000</v>
      </c>
    </row>
    <row r="146" spans="2:3" x14ac:dyDescent="0.25">
      <c r="B146" s="8"/>
      <c r="C146" s="25"/>
    </row>
    <row r="147" spans="2:3" x14ac:dyDescent="0.25">
      <c r="B147" s="11" t="s">
        <v>136</v>
      </c>
      <c r="C147" s="24">
        <f>SUM(C148:C233)</f>
        <v>522188</v>
      </c>
    </row>
    <row r="148" spans="2:3" x14ac:dyDescent="0.25">
      <c r="B148" s="7" t="s">
        <v>137</v>
      </c>
      <c r="C148" s="28">
        <f>5000+5000+40000+10000+10000+5000+5000+20000</f>
        <v>100000</v>
      </c>
    </row>
    <row r="149" spans="2:3" x14ac:dyDescent="0.25">
      <c r="B149" s="7" t="s">
        <v>138</v>
      </c>
      <c r="C149" s="25">
        <v>7000</v>
      </c>
    </row>
    <row r="150" spans="2:3" x14ac:dyDescent="0.25">
      <c r="B150" s="7" t="s">
        <v>139</v>
      </c>
      <c r="C150" s="25">
        <v>5000</v>
      </c>
    </row>
    <row r="151" spans="2:3" x14ac:dyDescent="0.25">
      <c r="B151" s="7" t="s">
        <v>140</v>
      </c>
      <c r="C151" s="25">
        <v>5000</v>
      </c>
    </row>
    <row r="152" spans="2:3" x14ac:dyDescent="0.25">
      <c r="B152" s="7" t="s">
        <v>141</v>
      </c>
      <c r="C152" s="25">
        <v>5000</v>
      </c>
    </row>
    <row r="153" spans="2:3" x14ac:dyDescent="0.25">
      <c r="B153" s="7" t="s">
        <v>142</v>
      </c>
      <c r="C153" s="25">
        <v>5000</v>
      </c>
    </row>
    <row r="154" spans="2:3" x14ac:dyDescent="0.25">
      <c r="B154" s="7" t="s">
        <v>143</v>
      </c>
      <c r="C154" s="25">
        <v>5000</v>
      </c>
    </row>
    <row r="155" spans="2:3" x14ac:dyDescent="0.25">
      <c r="B155" s="8" t="s">
        <v>144</v>
      </c>
      <c r="C155" s="25">
        <v>5000</v>
      </c>
    </row>
    <row r="156" spans="2:3" x14ac:dyDescent="0.25">
      <c r="B156" s="8" t="s">
        <v>145</v>
      </c>
      <c r="C156" s="25">
        <v>5000</v>
      </c>
    </row>
    <row r="157" spans="2:3" x14ac:dyDescent="0.25">
      <c r="B157" s="8" t="s">
        <v>146</v>
      </c>
      <c r="C157" s="25">
        <v>50000</v>
      </c>
    </row>
    <row r="158" spans="2:3" x14ac:dyDescent="0.25">
      <c r="B158" s="8" t="s">
        <v>147</v>
      </c>
      <c r="C158" s="25">
        <v>5000</v>
      </c>
    </row>
    <row r="159" spans="2:3" ht="15.4" customHeight="1" x14ac:dyDescent="0.25">
      <c r="B159" s="8" t="s">
        <v>148</v>
      </c>
      <c r="C159" s="25">
        <v>5000</v>
      </c>
    </row>
    <row r="160" spans="2:3" x14ac:dyDescent="0.25">
      <c r="B160" s="7" t="s">
        <v>12</v>
      </c>
      <c r="C160" s="25">
        <v>10000</v>
      </c>
    </row>
    <row r="161" spans="2:3" x14ac:dyDescent="0.25">
      <c r="B161" s="7" t="s">
        <v>13</v>
      </c>
      <c r="C161" s="25">
        <v>6000</v>
      </c>
    </row>
    <row r="162" spans="2:3" x14ac:dyDescent="0.25">
      <c r="B162" s="8" t="s">
        <v>149</v>
      </c>
      <c r="C162" s="30">
        <v>50000</v>
      </c>
    </row>
    <row r="163" spans="2:3" x14ac:dyDescent="0.25">
      <c r="B163" s="8" t="s">
        <v>150</v>
      </c>
      <c r="C163" s="32">
        <v>10000</v>
      </c>
    </row>
    <row r="164" spans="2:3" x14ac:dyDescent="0.25">
      <c r="B164" s="8" t="s">
        <v>151</v>
      </c>
      <c r="C164" s="31">
        <v>2000</v>
      </c>
    </row>
    <row r="165" spans="2:3" x14ac:dyDescent="0.25">
      <c r="B165" s="8" t="s">
        <v>152</v>
      </c>
      <c r="C165" s="31">
        <v>1000</v>
      </c>
    </row>
    <row r="166" spans="2:3" x14ac:dyDescent="0.25">
      <c r="B166" s="8" t="s">
        <v>153</v>
      </c>
      <c r="C166" s="31">
        <v>2000</v>
      </c>
    </row>
    <row r="167" spans="2:3" x14ac:dyDescent="0.25">
      <c r="B167" s="8" t="s">
        <v>154</v>
      </c>
      <c r="C167" s="31">
        <v>1000</v>
      </c>
    </row>
    <row r="168" spans="2:3" x14ac:dyDescent="0.25">
      <c r="B168" s="8" t="s">
        <v>155</v>
      </c>
      <c r="C168" s="31">
        <v>10000</v>
      </c>
    </row>
    <row r="169" spans="2:3" x14ac:dyDescent="0.25">
      <c r="B169" s="8" t="s">
        <v>156</v>
      </c>
      <c r="C169" s="31">
        <v>500</v>
      </c>
    </row>
    <row r="170" spans="2:3" x14ac:dyDescent="0.25">
      <c r="B170" s="8" t="s">
        <v>157</v>
      </c>
      <c r="C170" s="31">
        <v>5000</v>
      </c>
    </row>
    <row r="171" spans="2:3" x14ac:dyDescent="0.25">
      <c r="B171" s="8" t="s">
        <v>158</v>
      </c>
      <c r="C171" s="31">
        <v>1000</v>
      </c>
    </row>
    <row r="172" spans="2:3" x14ac:dyDescent="0.25">
      <c r="B172" s="8" t="s">
        <v>159</v>
      </c>
      <c r="C172" s="31">
        <v>2000</v>
      </c>
    </row>
    <row r="173" spans="2:3" x14ac:dyDescent="0.25">
      <c r="B173" s="8" t="s">
        <v>160</v>
      </c>
      <c r="C173" s="31">
        <v>10000</v>
      </c>
    </row>
    <row r="174" spans="2:3" x14ac:dyDescent="0.25">
      <c r="B174" s="8" t="s">
        <v>161</v>
      </c>
      <c r="C174" s="31">
        <v>1500</v>
      </c>
    </row>
    <row r="175" spans="2:3" x14ac:dyDescent="0.25">
      <c r="B175" s="8" t="s">
        <v>162</v>
      </c>
      <c r="C175" s="31">
        <v>10000</v>
      </c>
    </row>
    <row r="176" spans="2:3" x14ac:dyDescent="0.25">
      <c r="B176" s="8" t="s">
        <v>163</v>
      </c>
      <c r="C176" s="31">
        <v>3000</v>
      </c>
    </row>
    <row r="177" spans="2:3" x14ac:dyDescent="0.25">
      <c r="B177" s="8" t="s">
        <v>164</v>
      </c>
      <c r="C177" s="31">
        <v>1000</v>
      </c>
    </row>
    <row r="178" spans="2:3" x14ac:dyDescent="0.25">
      <c r="B178" s="8" t="s">
        <v>165</v>
      </c>
      <c r="C178" s="31">
        <v>500</v>
      </c>
    </row>
    <row r="179" spans="2:3" x14ac:dyDescent="0.25">
      <c r="B179" s="8" t="s">
        <v>166</v>
      </c>
      <c r="C179" s="31">
        <v>1500</v>
      </c>
    </row>
    <row r="180" spans="2:3" x14ac:dyDescent="0.25">
      <c r="B180" s="8" t="s">
        <v>167</v>
      </c>
      <c r="C180" s="31">
        <v>2000</v>
      </c>
    </row>
    <row r="181" spans="2:3" x14ac:dyDescent="0.25">
      <c r="B181" s="8" t="s">
        <v>168</v>
      </c>
      <c r="C181" s="31">
        <v>1000</v>
      </c>
    </row>
    <row r="182" spans="2:3" x14ac:dyDescent="0.25">
      <c r="B182" s="8" t="s">
        <v>169</v>
      </c>
      <c r="C182" s="31">
        <v>3000</v>
      </c>
    </row>
    <row r="183" spans="2:3" x14ac:dyDescent="0.25">
      <c r="B183" s="8" t="s">
        <v>170</v>
      </c>
      <c r="C183" s="31">
        <v>1000</v>
      </c>
    </row>
    <row r="184" spans="2:3" x14ac:dyDescent="0.25">
      <c r="B184" s="8" t="s">
        <v>171</v>
      </c>
      <c r="C184" s="31">
        <v>1000</v>
      </c>
    </row>
    <row r="185" spans="2:3" x14ac:dyDescent="0.25">
      <c r="B185" s="8" t="s">
        <v>172</v>
      </c>
      <c r="C185" s="31">
        <v>2000</v>
      </c>
    </row>
    <row r="186" spans="2:3" x14ac:dyDescent="0.25">
      <c r="B186" s="8" t="s">
        <v>173</v>
      </c>
      <c r="C186" s="31">
        <v>500</v>
      </c>
    </row>
    <row r="187" spans="2:3" x14ac:dyDescent="0.25">
      <c r="B187" s="8" t="s">
        <v>174</v>
      </c>
      <c r="C187" s="31">
        <v>1000</v>
      </c>
    </row>
    <row r="188" spans="2:3" x14ac:dyDescent="0.25">
      <c r="B188" s="8" t="s">
        <v>175</v>
      </c>
      <c r="C188" s="31">
        <v>2000</v>
      </c>
    </row>
    <row r="189" spans="2:3" x14ac:dyDescent="0.25">
      <c r="B189" s="8" t="s">
        <v>176</v>
      </c>
      <c r="C189" s="31">
        <v>1000</v>
      </c>
    </row>
    <row r="190" spans="2:3" x14ac:dyDescent="0.25">
      <c r="B190" s="8" t="s">
        <v>177</v>
      </c>
      <c r="C190" s="31">
        <v>60</v>
      </c>
    </row>
    <row r="191" spans="2:3" x14ac:dyDescent="0.25">
      <c r="B191" s="8" t="s">
        <v>178</v>
      </c>
      <c r="C191" s="31">
        <v>80</v>
      </c>
    </row>
    <row r="192" spans="2:3" x14ac:dyDescent="0.25">
      <c r="B192" s="8" t="s">
        <v>179</v>
      </c>
      <c r="C192" s="31">
        <v>7000</v>
      </c>
    </row>
    <row r="193" spans="2:3" x14ac:dyDescent="0.25">
      <c r="B193" s="8" t="s">
        <v>180</v>
      </c>
      <c r="C193" s="31">
        <v>2000</v>
      </c>
    </row>
    <row r="194" spans="2:3" x14ac:dyDescent="0.25">
      <c r="B194" s="8" t="s">
        <v>181</v>
      </c>
      <c r="C194" s="31">
        <v>2000</v>
      </c>
    </row>
    <row r="195" spans="2:3" x14ac:dyDescent="0.25">
      <c r="B195" s="8" t="s">
        <v>182</v>
      </c>
      <c r="C195" s="31">
        <v>500</v>
      </c>
    </row>
    <row r="196" spans="2:3" x14ac:dyDescent="0.25">
      <c r="B196" s="8" t="s">
        <v>183</v>
      </c>
      <c r="C196" s="31">
        <v>500</v>
      </c>
    </row>
    <row r="197" spans="2:3" x14ac:dyDescent="0.25">
      <c r="B197" s="8" t="s">
        <v>184</v>
      </c>
      <c r="C197" s="31">
        <v>500</v>
      </c>
    </row>
    <row r="198" spans="2:3" x14ac:dyDescent="0.25">
      <c r="B198" s="8" t="s">
        <v>185</v>
      </c>
      <c r="C198" s="31">
        <v>1000</v>
      </c>
    </row>
    <row r="199" spans="2:3" x14ac:dyDescent="0.25">
      <c r="B199" s="8" t="s">
        <v>186</v>
      </c>
      <c r="C199" s="31">
        <v>1500</v>
      </c>
    </row>
    <row r="200" spans="2:3" x14ac:dyDescent="0.25">
      <c r="B200" s="8" t="s">
        <v>187</v>
      </c>
      <c r="C200" s="31">
        <v>1000</v>
      </c>
    </row>
    <row r="201" spans="2:3" x14ac:dyDescent="0.25">
      <c r="B201" s="8" t="s">
        <v>188</v>
      </c>
      <c r="C201" s="31">
        <v>1000</v>
      </c>
    </row>
    <row r="202" spans="2:3" x14ac:dyDescent="0.25">
      <c r="B202" s="8" t="s">
        <v>189</v>
      </c>
      <c r="C202" s="31">
        <v>1000</v>
      </c>
    </row>
    <row r="203" spans="2:3" x14ac:dyDescent="0.25">
      <c r="B203" s="8" t="s">
        <v>190</v>
      </c>
      <c r="C203" s="31">
        <v>1000</v>
      </c>
    </row>
    <row r="204" spans="2:3" x14ac:dyDescent="0.25">
      <c r="B204" s="8" t="s">
        <v>191</v>
      </c>
      <c r="C204" s="31">
        <v>5000</v>
      </c>
    </row>
    <row r="205" spans="2:3" x14ac:dyDescent="0.25">
      <c r="B205" s="8" t="s">
        <v>192</v>
      </c>
      <c r="C205" s="31">
        <v>500</v>
      </c>
    </row>
    <row r="206" spans="2:3" x14ac:dyDescent="0.25">
      <c r="B206" s="8" t="s">
        <v>193</v>
      </c>
      <c r="C206" s="31">
        <v>1000</v>
      </c>
    </row>
    <row r="207" spans="2:3" x14ac:dyDescent="0.25">
      <c r="B207" s="8" t="s">
        <v>194</v>
      </c>
      <c r="C207" s="31">
        <v>5000</v>
      </c>
    </row>
    <row r="208" spans="2:3" x14ac:dyDescent="0.25">
      <c r="B208" s="8" t="s">
        <v>195</v>
      </c>
      <c r="C208" s="31">
        <v>1000</v>
      </c>
    </row>
    <row r="209" spans="2:3" x14ac:dyDescent="0.25">
      <c r="B209" s="8" t="s">
        <v>196</v>
      </c>
      <c r="C209" s="31">
        <v>100</v>
      </c>
    </row>
    <row r="210" spans="2:3" x14ac:dyDescent="0.25">
      <c r="B210" s="8" t="s">
        <v>197</v>
      </c>
      <c r="C210" s="31">
        <f>1000+1000+500+1935</f>
        <v>4435</v>
      </c>
    </row>
    <row r="211" spans="2:3" x14ac:dyDescent="0.25">
      <c r="B211" s="14" t="s">
        <v>198</v>
      </c>
      <c r="C211" s="26">
        <v>100</v>
      </c>
    </row>
    <row r="212" spans="2:3" x14ac:dyDescent="0.25">
      <c r="B212" s="10" t="s">
        <v>199</v>
      </c>
      <c r="C212" s="33">
        <v>100</v>
      </c>
    </row>
    <row r="213" spans="2:3" x14ac:dyDescent="0.25">
      <c r="B213" s="10" t="s">
        <v>200</v>
      </c>
      <c r="C213" s="33">
        <v>100</v>
      </c>
    </row>
    <row r="214" spans="2:3" x14ac:dyDescent="0.25">
      <c r="B214" s="10" t="s">
        <v>201</v>
      </c>
      <c r="C214" s="26">
        <v>10000</v>
      </c>
    </row>
    <row r="215" spans="2:3" x14ac:dyDescent="0.25">
      <c r="B215" s="10" t="s">
        <v>202</v>
      </c>
      <c r="C215" s="26">
        <v>5000</v>
      </c>
    </row>
    <row r="216" spans="2:3" x14ac:dyDescent="0.25">
      <c r="B216" s="10" t="s">
        <v>203</v>
      </c>
      <c r="C216" s="26">
        <v>2000</v>
      </c>
    </row>
    <row r="217" spans="2:3" x14ac:dyDescent="0.25">
      <c r="B217" s="10" t="s">
        <v>204</v>
      </c>
      <c r="C217" s="26">
        <v>15000</v>
      </c>
    </row>
    <row r="218" spans="2:3" x14ac:dyDescent="0.25">
      <c r="B218" s="10" t="s">
        <v>205</v>
      </c>
      <c r="C218" s="26">
        <v>200</v>
      </c>
    </row>
    <row r="219" spans="2:3" x14ac:dyDescent="0.25">
      <c r="B219" s="10" t="s">
        <v>206</v>
      </c>
      <c r="C219" s="26">
        <v>1000</v>
      </c>
    </row>
    <row r="220" spans="2:3" x14ac:dyDescent="0.25">
      <c r="B220" s="10" t="s">
        <v>207</v>
      </c>
      <c r="C220" s="27">
        <v>10000</v>
      </c>
    </row>
    <row r="221" spans="2:3" x14ac:dyDescent="0.25">
      <c r="B221" s="10" t="s">
        <v>208</v>
      </c>
      <c r="C221" s="26">
        <v>10000</v>
      </c>
    </row>
    <row r="222" spans="2:3" x14ac:dyDescent="0.25">
      <c r="B222" s="10" t="s">
        <v>209</v>
      </c>
      <c r="C222" s="26">
        <v>35000</v>
      </c>
    </row>
    <row r="223" spans="2:3" x14ac:dyDescent="0.25">
      <c r="B223" s="10" t="s">
        <v>210</v>
      </c>
      <c r="C223" s="26">
        <v>10000</v>
      </c>
    </row>
    <row r="224" spans="2:3" x14ac:dyDescent="0.25">
      <c r="B224" s="10" t="s">
        <v>211</v>
      </c>
      <c r="C224" s="26">
        <v>2000</v>
      </c>
    </row>
    <row r="225" spans="2:3" x14ac:dyDescent="0.25">
      <c r="B225" s="10" t="s">
        <v>212</v>
      </c>
      <c r="C225" s="26">
        <v>5000</v>
      </c>
    </row>
    <row r="226" spans="2:3" x14ac:dyDescent="0.25">
      <c r="B226" s="10" t="s">
        <v>213</v>
      </c>
      <c r="C226" s="26">
        <v>6013</v>
      </c>
    </row>
    <row r="227" spans="2:3" x14ac:dyDescent="0.25">
      <c r="B227" s="10" t="s">
        <v>214</v>
      </c>
      <c r="C227" s="26">
        <v>1000</v>
      </c>
    </row>
    <row r="228" spans="2:3" x14ac:dyDescent="0.25">
      <c r="B228" s="10" t="s">
        <v>215</v>
      </c>
      <c r="C228" s="26">
        <v>500</v>
      </c>
    </row>
    <row r="229" spans="2:3" x14ac:dyDescent="0.25">
      <c r="B229" s="10" t="s">
        <v>216</v>
      </c>
      <c r="C229" s="26">
        <v>500</v>
      </c>
    </row>
    <row r="230" spans="2:3" x14ac:dyDescent="0.25">
      <c r="B230" s="10" t="s">
        <v>217</v>
      </c>
      <c r="C230" s="26">
        <v>5000</v>
      </c>
    </row>
    <row r="231" spans="2:3" x14ac:dyDescent="0.25">
      <c r="B231" s="10" t="s">
        <v>218</v>
      </c>
      <c r="C231" s="26">
        <v>1000</v>
      </c>
    </row>
    <row r="232" spans="2:3" x14ac:dyDescent="0.25">
      <c r="B232" s="10" t="s">
        <v>219</v>
      </c>
      <c r="C232" s="26">
        <v>2000</v>
      </c>
    </row>
    <row r="233" spans="2:3" x14ac:dyDescent="0.25">
      <c r="B233" s="10" t="s">
        <v>220</v>
      </c>
      <c r="C233" s="26">
        <v>20000</v>
      </c>
    </row>
    <row r="234" spans="2:3" x14ac:dyDescent="0.25">
      <c r="B234" s="7"/>
      <c r="C234" s="25"/>
    </row>
    <row r="235" spans="2:3" ht="21" customHeight="1" x14ac:dyDescent="0.25">
      <c r="B235" s="11" t="s">
        <v>221</v>
      </c>
      <c r="C235" s="24">
        <f>SUM(C236:C241)</f>
        <v>1660291</v>
      </c>
    </row>
    <row r="236" spans="2:3" x14ac:dyDescent="0.25">
      <c r="B236" s="7" t="s">
        <v>222</v>
      </c>
      <c r="C236" s="25">
        <v>38000</v>
      </c>
    </row>
    <row r="237" spans="2:3" ht="31.5" x14ac:dyDescent="0.25">
      <c r="B237" s="7" t="s">
        <v>223</v>
      </c>
      <c r="C237" s="25">
        <v>13500</v>
      </c>
    </row>
    <row r="238" spans="2:3" x14ac:dyDescent="0.25">
      <c r="B238" s="7" t="s">
        <v>224</v>
      </c>
      <c r="C238" s="25">
        <v>15000</v>
      </c>
    </row>
    <row r="239" spans="2:3" ht="31.5" x14ac:dyDescent="0.25">
      <c r="B239" s="7" t="s">
        <v>225</v>
      </c>
      <c r="C239" s="25">
        <v>1572791</v>
      </c>
    </row>
    <row r="240" spans="2:3" ht="31.5" x14ac:dyDescent="0.25">
      <c r="B240" s="7" t="s">
        <v>226</v>
      </c>
      <c r="C240" s="25">
        <v>10000</v>
      </c>
    </row>
    <row r="241" spans="2:3" ht="31.5" x14ac:dyDescent="0.25">
      <c r="B241" s="7" t="s">
        <v>227</v>
      </c>
      <c r="C241" s="25">
        <v>11000</v>
      </c>
    </row>
    <row r="242" spans="2:3" x14ac:dyDescent="0.25">
      <c r="B242" s="7"/>
      <c r="C242" s="28"/>
    </row>
    <row r="243" spans="2:3" x14ac:dyDescent="0.25">
      <c r="B243" s="11" t="s">
        <v>228</v>
      </c>
      <c r="C243" s="24">
        <f>SUM(C244:C248)</f>
        <v>5000</v>
      </c>
    </row>
    <row r="244" spans="2:3" x14ac:dyDescent="0.25">
      <c r="B244" s="8" t="s">
        <v>229</v>
      </c>
      <c r="C244" s="25">
        <v>1000</v>
      </c>
    </row>
    <row r="245" spans="2:3" x14ac:dyDescent="0.25">
      <c r="B245" s="8" t="s">
        <v>230</v>
      </c>
      <c r="C245" s="25">
        <v>1000</v>
      </c>
    </row>
    <row r="246" spans="2:3" x14ac:dyDescent="0.25">
      <c r="B246" s="8" t="s">
        <v>231</v>
      </c>
      <c r="C246" s="25">
        <v>1000</v>
      </c>
    </row>
    <row r="247" spans="2:3" x14ac:dyDescent="0.25">
      <c r="B247" s="8" t="s">
        <v>232</v>
      </c>
      <c r="C247" s="25">
        <v>1000</v>
      </c>
    </row>
    <row r="248" spans="2:3" x14ac:dyDescent="0.25">
      <c r="B248" s="8" t="s">
        <v>233</v>
      </c>
      <c r="C248" s="25">
        <v>1000</v>
      </c>
    </row>
    <row r="249" spans="2:3" x14ac:dyDescent="0.25">
      <c r="B249" s="8"/>
      <c r="C249" s="25"/>
    </row>
    <row r="250" spans="2:3" ht="31.5" x14ac:dyDescent="0.25">
      <c r="B250" s="6" t="s">
        <v>234</v>
      </c>
      <c r="C250" s="24">
        <v>236632.43</v>
      </c>
    </row>
    <row r="251" spans="2:3" x14ac:dyDescent="0.25">
      <c r="B251" s="11" t="s">
        <v>4</v>
      </c>
      <c r="C251" s="24">
        <f>169897+381030.39+6800</f>
        <v>557727.39</v>
      </c>
    </row>
    <row r="252" spans="2:3" ht="16.5" thickBot="1" x14ac:dyDescent="0.3">
      <c r="B252" s="15"/>
      <c r="C252" s="34"/>
    </row>
    <row r="253" spans="2:3" ht="16.5" thickBot="1" x14ac:dyDescent="0.3">
      <c r="B253" s="4" t="s">
        <v>235</v>
      </c>
      <c r="C253" s="35">
        <f>SUM(C254+C255+C259+C265+C269+C272)</f>
        <v>4333553.51</v>
      </c>
    </row>
    <row r="254" spans="2:3" ht="31.5" x14ac:dyDescent="0.25">
      <c r="B254" s="16" t="s">
        <v>236</v>
      </c>
      <c r="C254" s="36">
        <f>2104335.78+41300</f>
        <v>2145635.7799999998</v>
      </c>
    </row>
    <row r="255" spans="2:3" x14ac:dyDescent="0.25">
      <c r="B255" s="16" t="s">
        <v>237</v>
      </c>
      <c r="C255" s="36">
        <f>SUM(C256:C258)</f>
        <v>87025</v>
      </c>
    </row>
    <row r="256" spans="2:3" ht="31.5" x14ac:dyDescent="0.25">
      <c r="B256" s="18" t="s">
        <v>238</v>
      </c>
      <c r="C256" s="23">
        <v>19125</v>
      </c>
    </row>
    <row r="257" spans="2:3" ht="31.5" x14ac:dyDescent="0.25">
      <c r="B257" s="18" t="s">
        <v>239</v>
      </c>
      <c r="C257" s="23">
        <v>32900</v>
      </c>
    </row>
    <row r="258" spans="2:3" x14ac:dyDescent="0.25">
      <c r="B258" s="18" t="s">
        <v>240</v>
      </c>
      <c r="C258" s="23">
        <v>35000</v>
      </c>
    </row>
    <row r="259" spans="2:3" x14ac:dyDescent="0.25">
      <c r="B259" s="16" t="s">
        <v>241</v>
      </c>
      <c r="C259" s="36">
        <f>SUM(C260:C264)</f>
        <v>574365</v>
      </c>
    </row>
    <row r="260" spans="2:3" ht="31.5" x14ac:dyDescent="0.25">
      <c r="B260" s="18" t="s">
        <v>242</v>
      </c>
      <c r="C260" s="23">
        <v>328000</v>
      </c>
    </row>
    <row r="261" spans="2:3" ht="31.5" x14ac:dyDescent="0.25">
      <c r="B261" s="18" t="s">
        <v>243</v>
      </c>
      <c r="C261" s="23">
        <f>140000+10000</f>
        <v>150000</v>
      </c>
    </row>
    <row r="262" spans="2:3" x14ac:dyDescent="0.25">
      <c r="B262" s="8" t="s">
        <v>244</v>
      </c>
      <c r="C262" s="25">
        <v>11965</v>
      </c>
    </row>
    <row r="263" spans="2:3" ht="31.5" x14ac:dyDescent="0.25">
      <c r="B263" s="18" t="s">
        <v>245</v>
      </c>
      <c r="C263" s="23">
        <v>49400</v>
      </c>
    </row>
    <row r="264" spans="2:3" x14ac:dyDescent="0.25">
      <c r="B264" s="18" t="s">
        <v>258</v>
      </c>
      <c r="C264" s="23">
        <v>35000</v>
      </c>
    </row>
    <row r="265" spans="2:3" x14ac:dyDescent="0.25">
      <c r="B265" s="16" t="s">
        <v>246</v>
      </c>
      <c r="C265" s="36">
        <f>SUM(C266:C268)</f>
        <v>190500</v>
      </c>
    </row>
    <row r="266" spans="2:3" ht="31.5" x14ac:dyDescent="0.25">
      <c r="B266" s="18" t="s">
        <v>247</v>
      </c>
      <c r="C266" s="23">
        <v>15000</v>
      </c>
    </row>
    <row r="267" spans="2:3" ht="31.5" x14ac:dyDescent="0.25">
      <c r="B267" s="7" t="s">
        <v>248</v>
      </c>
      <c r="C267" s="25">
        <v>148500</v>
      </c>
    </row>
    <row r="268" spans="2:3" ht="31.5" x14ac:dyDescent="0.25">
      <c r="B268" s="18" t="s">
        <v>249</v>
      </c>
      <c r="C268" s="23">
        <v>27000</v>
      </c>
    </row>
    <row r="269" spans="2:3" ht="31.5" x14ac:dyDescent="0.25">
      <c r="B269" s="16" t="s">
        <v>250</v>
      </c>
      <c r="C269" s="36">
        <f>SUM(C270:C271)</f>
        <v>1296027.73</v>
      </c>
    </row>
    <row r="270" spans="2:3" x14ac:dyDescent="0.25">
      <c r="B270" s="8" t="s">
        <v>251</v>
      </c>
      <c r="C270" s="25">
        <v>55900</v>
      </c>
    </row>
    <row r="271" spans="2:3" x14ac:dyDescent="0.25">
      <c r="B271" s="8" t="s">
        <v>252</v>
      </c>
      <c r="C271" s="25">
        <f>372038.32+868089.41</f>
        <v>1240127.73</v>
      </c>
    </row>
    <row r="272" spans="2:3" x14ac:dyDescent="0.25">
      <c r="B272" s="17" t="s">
        <v>259</v>
      </c>
      <c r="C272" s="36">
        <f>SUM(C273)</f>
        <v>40000</v>
      </c>
    </row>
    <row r="273" spans="2:3" x14ac:dyDescent="0.25">
      <c r="B273" s="5" t="s">
        <v>260</v>
      </c>
      <c r="C273" s="23">
        <v>40000</v>
      </c>
    </row>
    <row r="274" spans="2:3" x14ac:dyDescent="0.25">
      <c r="B274" s="19"/>
      <c r="C274" s="23"/>
    </row>
    <row r="275" spans="2:3" ht="16.5" thickBot="1" x14ac:dyDescent="0.3">
      <c r="B275" s="8" t="s">
        <v>5</v>
      </c>
      <c r="C275" s="24">
        <f>3035.25+4028.11+27.2+1000+1500</f>
        <v>9590.5600000000013</v>
      </c>
    </row>
    <row r="276" spans="2:3" ht="16.5" thickBot="1" x14ac:dyDescent="0.3">
      <c r="B276" s="20" t="s">
        <v>261</v>
      </c>
      <c r="C276" s="22">
        <f>SUM(C7-C253-C275)</f>
        <v>5705299.7800000021</v>
      </c>
    </row>
    <row r="278" spans="2:3" x14ac:dyDescent="0.25">
      <c r="B278" s="2" t="s">
        <v>6</v>
      </c>
      <c r="C278" s="21" t="s">
        <v>7</v>
      </c>
    </row>
    <row r="288" spans="2:3" ht="31.5" customHeight="1" x14ac:dyDescent="0.25"/>
  </sheetData>
  <pageMargins left="0.11811023622047245" right="0.11811023622047245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сент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2026-08-31T07:47:00Z</cp:lastPrinted>
  <dcterms:created xsi:type="dcterms:W3CDTF">2015-06-05T18:19:34Z</dcterms:created>
  <dcterms:modified xsi:type="dcterms:W3CDTF">2026-09-08T03:10:29Z</dcterms:modified>
</cp:coreProperties>
</file>